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230" windowHeight="12765"/>
  </bookViews>
  <sheets>
    <sheet name="Φύλλο1" sheetId="6" r:id="rId1"/>
    <sheet name="Φύλλο2" sheetId="4" r:id="rId2"/>
  </sheets>
  <calcPr calcId="125725" fullPrecision="0"/>
</workbook>
</file>

<file path=xl/calcChain.xml><?xml version="1.0" encoding="utf-8"?>
<calcChain xmlns="http://schemas.openxmlformats.org/spreadsheetml/2006/main">
  <c r="F24" i="6"/>
  <c r="H30"/>
  <c r="H28" l="1"/>
  <c r="H24"/>
  <c r="H26"/>
  <c r="I42"/>
  <c r="I43" s="1"/>
  <c r="H33" l="1"/>
  <c r="H31"/>
  <c r="H21"/>
  <c r="H18"/>
  <c r="H34" l="1"/>
  <c r="I34" s="1"/>
  <c r="H19"/>
  <c r="I19" s="1"/>
  <c r="I36" l="1"/>
  <c r="I37" l="1"/>
  <c r="I38" s="1"/>
  <c r="I39" l="1"/>
  <c r="I40" s="1"/>
  <c r="I41" l="1"/>
  <c r="L41" s="1"/>
  <c r="K40"/>
  <c r="K41" s="1"/>
  <c r="K42" s="1"/>
  <c r="K43" s="1"/>
  <c r="K44" s="1"/>
</calcChain>
</file>

<file path=xl/sharedStrings.xml><?xml version="1.0" encoding="utf-8"?>
<sst xmlns="http://schemas.openxmlformats.org/spreadsheetml/2006/main" count="84" uniqueCount="77">
  <si>
    <t>ΕΛΛΗΝΙΚΗ ΔΗΜΟΚΡΑΤΙΑ</t>
  </si>
  <si>
    <t>ΠΕΡΙΦΕΡΕΙΑ ΗΠΕΙΡΟΥ</t>
  </si>
  <si>
    <t>α/α</t>
  </si>
  <si>
    <t>Είδος εργασίας</t>
  </si>
  <si>
    <t>Αναθεώρηση</t>
  </si>
  <si>
    <t>m</t>
  </si>
  <si>
    <t>Μερική</t>
  </si>
  <si>
    <t>Ολική</t>
  </si>
  <si>
    <t>Δαπάνη</t>
  </si>
  <si>
    <t>ΘΕΩΡΗΘΗΚΕ</t>
  </si>
  <si>
    <t>ΕΛΕΓΧΘΗΚΕ</t>
  </si>
  <si>
    <t>Π Ρ Ο Ϋ Π Ο Λ Ο Γ Ι Σ Μ Ο Σ   Μ Ε Λ Ε Τ Η Σ</t>
  </si>
  <si>
    <t>ΓΕ και ΟΕ 18 %</t>
  </si>
  <si>
    <t>ΟΜΑΔΑ Α:  ΧΩΜΑΤΟΥΡΓΙΚΑ</t>
  </si>
  <si>
    <t>Αθροισμα ( ΣσA' ) Χωματουργικά</t>
  </si>
  <si>
    <t>α/α      Τιμολογίου</t>
  </si>
  <si>
    <t>Σύνολο Σ1</t>
  </si>
  <si>
    <t>Συνολική Δαπάνη Έργου κατά τη μελέτη (ΣΣ)</t>
  </si>
  <si>
    <t>Σύνολο Σ2</t>
  </si>
  <si>
    <t>Άθροισμα Δαπανών εργασιών κατά τη μελέτη Σσ</t>
  </si>
  <si>
    <t xml:space="preserve">Ποσότητες </t>
  </si>
  <si>
    <t>Απρόβλεπτα 15%</t>
  </si>
  <si>
    <t>Ιωάννα Ζαρκάδα</t>
  </si>
  <si>
    <t>Άρθρο αναθεώρησης</t>
  </si>
  <si>
    <t>Μονάδα μέτρησης</t>
  </si>
  <si>
    <t>ΚΑΘΑΡΙΣΜΟΙ - ΑΡΣΗ ΚΑΤΑΠΤΩΣΕΩΝ</t>
  </si>
  <si>
    <t>Α-14</t>
  </si>
  <si>
    <t>ΟΔΟ-1310</t>
  </si>
  <si>
    <t>Τιμή  Μονάδας</t>
  </si>
  <si>
    <t>Η Συντάξασα</t>
  </si>
  <si>
    <t>ΠΕΡΙΦΕΡΕΙΑΚΗ ΕΝΟΤΗΤΑ ΑΡΤΑΣ</t>
  </si>
  <si>
    <t>ΔΙΕΥΘΥΝΣΗ ΤΕΧΝΙΚΩΝ ΕΡΓΩΝ</t>
  </si>
  <si>
    <t>Τμήμα Συγκοινωνιακών Έργων</t>
  </si>
  <si>
    <t>ΠΕ Πολιτικός Μηχανικός</t>
  </si>
  <si>
    <t xml:space="preserve">Καθαρισμός και μόρφωση τάφρου τριγωνικής διατομής ή τάφρου ερείσματος, σε κάθε είδους έδαφος </t>
  </si>
  <si>
    <t>ΦΠΑ 24 %</t>
  </si>
  <si>
    <t>ΟΜΑΔΑ Ε:  ΣΗΜΑΝΣΗ - ΑΣΦΑΛΕΙΑ</t>
  </si>
  <si>
    <t>ΛΟΙΠΕΣ ΕΡΓΑΣΙΕΣ ΣΗΜΑΝΣΗΣ</t>
  </si>
  <si>
    <t xml:space="preserve">Διαγράμμιση οδοστρώματος </t>
  </si>
  <si>
    <t>Ε-17</t>
  </si>
  <si>
    <t xml:space="preserve">Διαγράμμιση οδοστρώματος με ανακλαστική βαφή </t>
  </si>
  <si>
    <t>Ε-17.1</t>
  </si>
  <si>
    <t>ΟΙΚ-7788</t>
  </si>
  <si>
    <r>
      <t>m</t>
    </r>
    <r>
      <rPr>
        <vertAlign val="superscript"/>
        <sz val="9"/>
        <rFont val="Verdana"/>
        <family val="2"/>
        <charset val="161"/>
      </rPr>
      <t>2</t>
    </r>
  </si>
  <si>
    <t>Άθροισμα (ΣσΕ') ΣΗΜΑΝΣΗ - ΑΣΦΑΛΕΙΑ</t>
  </si>
  <si>
    <t>Συνολική δαπάνη έργου</t>
  </si>
  <si>
    <t>Ε-1</t>
  </si>
  <si>
    <t>ΣΥΣΤΗΜΑΤΑ ΑΝΑΧΑΙΤΙΣΗΣ ΟΧΗΜΑΤΩΝ (ΣΑΟ)</t>
  </si>
  <si>
    <t xml:space="preserve">Ε-1.1 </t>
  </si>
  <si>
    <t>Μονόπλευρα χαλύβδινα στηθαία ασφαλείας, ικανότητας συγκράτησης Ν2 που τοποθετούνται με έμπηξη, κατηγορίας σφοδρότητας πρόσκρουσης Α, σύμφωνα με το πρότυπο ΕΛΟΤ ΕΝ 1317-2</t>
  </si>
  <si>
    <t>Ε-1.1.6</t>
  </si>
  <si>
    <t>Στηθαίο ασφαλείας ικανότητας συγκράτησης Ν2, λειτουργικού πλάτους W2</t>
  </si>
  <si>
    <t>ΟΔΟ-2653</t>
  </si>
  <si>
    <t xml:space="preserve">Ε-1.3 </t>
  </si>
  <si>
    <t>Μονόπλευρα χαλύβδινα στηθαία ασφαλείας, τεχνικών έργων σύμφωνα με το πρότυπο ΕΛΟΤ ΕΝ 1317-2</t>
  </si>
  <si>
    <t xml:space="preserve">Ε-1.3.1 </t>
  </si>
  <si>
    <t>Στηθαίο ασφαλείας ικανότητας συγκράτησης Η1, λειτουργικού πλάτους W5, κατηγορίας σφοδρότητας πρόσκρουσης Α</t>
  </si>
  <si>
    <t>Χρυσάνθη Τσιρώνη</t>
  </si>
  <si>
    <t>Η Αν. Προϊσταμένη ΤΣΕ</t>
  </si>
  <si>
    <t>Η Αν. Προϊσταμένη ΔΤΕ</t>
  </si>
  <si>
    <t>Αλεξία Παππά</t>
  </si>
  <si>
    <t>ΠΕ Αρχιτέκτων Μηχανικός</t>
  </si>
  <si>
    <t>Ε-3</t>
  </si>
  <si>
    <t>Αποξηλώσεις στηθαίων</t>
  </si>
  <si>
    <t>Ε-3.1</t>
  </si>
  <si>
    <t>Αποξήλωση χαλύβδινου στηθαίου ασφαλείας που τοποθετήθηκε με έμπηξη</t>
  </si>
  <si>
    <t>ΟΔΟ-2151</t>
  </si>
  <si>
    <t>τεμ.</t>
  </si>
  <si>
    <t>ΚΙΓΚΛΙΔΩΜΑΤΑ–ΠΕΡΙΦΡΑΞΕΙΣ–ΟΡΙΟΔΕΙΚΤΕΣ</t>
  </si>
  <si>
    <t>Πλαστικοί οριοδείκτες οδού</t>
  </si>
  <si>
    <t>ΥΔΡ–6620.1</t>
  </si>
  <si>
    <t>Ε-6</t>
  </si>
  <si>
    <t>ΧΡΗΜΑΤΟΔΟΤΗΣΗ:</t>
  </si>
  <si>
    <t xml:space="preserve"> ΕΡΓΟ:</t>
  </si>
  <si>
    <t>ΝΠΔΔ 2025</t>
  </si>
  <si>
    <t>Οριζόντια και κατακόρυφη σήμανση επαρχιακού οδικού δικτύου της ΠΕ Άρτας για το έτος 2025</t>
  </si>
  <si>
    <t>Άρτα, 07.10.2025</t>
  </si>
</sst>
</file>

<file path=xl/styles.xml><?xml version="1.0" encoding="utf-8"?>
<styleSheet xmlns="http://schemas.openxmlformats.org/spreadsheetml/2006/main">
  <numFmts count="1">
    <numFmt numFmtId="164" formatCode="#,##0.00\ "/>
  </numFmts>
  <fonts count="11">
    <font>
      <sz val="10"/>
      <name val="Arial Greek"/>
      <charset val="161"/>
    </font>
    <font>
      <sz val="9"/>
      <name val="Times New Roman"/>
      <family val="1"/>
      <charset val="161"/>
    </font>
    <font>
      <sz val="8"/>
      <name val="Arial Greek"/>
      <charset val="161"/>
    </font>
    <font>
      <b/>
      <sz val="8"/>
      <name val="Verdana"/>
      <family val="2"/>
      <charset val="161"/>
    </font>
    <font>
      <sz val="9"/>
      <name val="Verdana"/>
      <family val="2"/>
      <charset val="161"/>
    </font>
    <font>
      <b/>
      <sz val="9"/>
      <name val="Verdana"/>
      <family val="2"/>
      <charset val="161"/>
    </font>
    <font>
      <vertAlign val="superscript"/>
      <sz val="9"/>
      <name val="Verdana"/>
      <family val="2"/>
      <charset val="161"/>
    </font>
    <font>
      <b/>
      <u/>
      <sz val="9"/>
      <name val="Verdana"/>
      <family val="2"/>
      <charset val="161"/>
    </font>
    <font>
      <sz val="8"/>
      <name val="Verdana"/>
      <family val="2"/>
      <charset val="161"/>
    </font>
    <font>
      <b/>
      <sz val="9"/>
      <color indexed="8"/>
      <name val="Verdana"/>
      <family val="2"/>
      <charset val="161"/>
    </font>
    <font>
      <sz val="9"/>
      <color indexed="8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6">
    <xf numFmtId="0" fontId="0" fillId="0" borderId="0" xfId="0"/>
    <xf numFmtId="4" fontId="4" fillId="0" borderId="0" xfId="0" applyNumberFormat="1" applyFont="1" applyAlignment="1">
      <alignment vertical="center"/>
    </xf>
    <xf numFmtId="0" fontId="4" fillId="0" borderId="1" xfId="1" applyNumberFormat="1" applyFont="1" applyFill="1" applyBorder="1" applyAlignment="1">
      <alignment horizontal="center" vertical="center"/>
    </xf>
    <xf numFmtId="0" fontId="5" fillId="0" borderId="1" xfId="1" applyNumberFormat="1" applyFont="1" applyFill="1" applyBorder="1" applyAlignment="1">
      <alignment horizontal="center" vertical="center"/>
    </xf>
    <xf numFmtId="0" fontId="5" fillId="2" borderId="1" xfId="1" applyNumberFormat="1" applyFont="1" applyFill="1" applyBorder="1" applyAlignment="1">
      <alignment horizontal="left" vertical="center"/>
    </xf>
    <xf numFmtId="4" fontId="4" fillId="0" borderId="1" xfId="1" applyNumberFormat="1" applyFont="1" applyFill="1" applyBorder="1" applyAlignment="1">
      <alignment vertical="center"/>
    </xf>
    <xf numFmtId="0" fontId="4" fillId="0" borderId="1" xfId="0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>
      <alignment horizontal="right" vertical="center"/>
    </xf>
    <xf numFmtId="0" fontId="5" fillId="0" borderId="2" xfId="1" applyNumberFormat="1" applyFont="1" applyFill="1" applyBorder="1" applyAlignment="1">
      <alignment horizontal="left" vertical="center"/>
    </xf>
    <xf numFmtId="4" fontId="4" fillId="0" borderId="2" xfId="0" applyNumberFormat="1" applyFont="1" applyFill="1" applyBorder="1" applyAlignment="1">
      <alignment horizontal="right" vertical="center"/>
    </xf>
    <xf numFmtId="4" fontId="5" fillId="0" borderId="2" xfId="1" applyNumberFormat="1" applyFont="1" applyFill="1" applyBorder="1" applyAlignment="1">
      <alignment vertical="center"/>
    </xf>
    <xf numFmtId="0" fontId="4" fillId="0" borderId="2" xfId="1" applyNumberFormat="1" applyFont="1" applyFill="1" applyBorder="1" applyAlignment="1">
      <alignment vertical="center"/>
    </xf>
    <xf numFmtId="4" fontId="4" fillId="0" borderId="2" xfId="1" applyNumberFormat="1" applyFont="1" applyFill="1" applyBorder="1" applyAlignment="1">
      <alignment vertical="center"/>
    </xf>
    <xf numFmtId="10" fontId="4" fillId="0" borderId="0" xfId="0" applyNumberFormat="1" applyFont="1" applyAlignment="1">
      <alignment vertical="center"/>
    </xf>
    <xf numFmtId="0" fontId="5" fillId="0" borderId="2" xfId="1" applyNumberFormat="1" applyFont="1" applyFill="1" applyBorder="1" applyAlignment="1">
      <alignment vertical="center"/>
    </xf>
    <xf numFmtId="4" fontId="5" fillId="0" borderId="2" xfId="1" applyNumberFormat="1" applyFont="1" applyFill="1" applyBorder="1" applyAlignment="1">
      <alignment horizontal="right" vertical="center"/>
    </xf>
    <xf numFmtId="4" fontId="5" fillId="0" borderId="2" xfId="0" applyNumberFormat="1" applyFont="1" applyFill="1" applyBorder="1" applyAlignment="1">
      <alignment horizontal="right" vertical="center"/>
    </xf>
    <xf numFmtId="4" fontId="5" fillId="0" borderId="0" xfId="0" applyNumberFormat="1" applyFont="1" applyAlignment="1">
      <alignment vertical="center"/>
    </xf>
    <xf numFmtId="0" fontId="5" fillId="2" borderId="2" xfId="1" applyNumberFormat="1" applyFont="1" applyFill="1" applyBorder="1" applyAlignment="1">
      <alignment horizontal="left" vertical="center"/>
    </xf>
    <xf numFmtId="0" fontId="4" fillId="0" borderId="2" xfId="0" applyFont="1" applyFill="1" applyBorder="1" applyAlignment="1">
      <alignment vertical="center"/>
    </xf>
    <xf numFmtId="0" fontId="5" fillId="0" borderId="3" xfId="1" applyNumberFormat="1" applyFont="1" applyFill="1" applyBorder="1" applyAlignment="1">
      <alignment horizontal="left" vertical="center"/>
    </xf>
    <xf numFmtId="0" fontId="5" fillId="0" borderId="3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right" vertical="center"/>
    </xf>
    <xf numFmtId="4" fontId="5" fillId="0" borderId="3" xfId="1" applyNumberFormat="1" applyFont="1" applyFill="1" applyBorder="1" applyAlignment="1">
      <alignment vertical="center"/>
    </xf>
    <xf numFmtId="0" fontId="5" fillId="0" borderId="2" xfId="1" applyNumberFormat="1" applyFont="1" applyFill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/>
    </xf>
    <xf numFmtId="0" fontId="4" fillId="0" borderId="2" xfId="1" applyNumberFormat="1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5" fillId="0" borderId="2" xfId="1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vertical="center"/>
    </xf>
    <xf numFmtId="0" fontId="5" fillId="0" borderId="2" xfId="1" applyNumberFormat="1" applyFont="1" applyBorder="1" applyAlignment="1">
      <alignment horizontal="left" vertical="center"/>
    </xf>
    <xf numFmtId="0" fontId="5" fillId="0" borderId="2" xfId="1" applyFont="1" applyFill="1" applyBorder="1" applyAlignment="1">
      <alignment horizontal="center" vertical="center"/>
    </xf>
    <xf numFmtId="0" fontId="5" fillId="0" borderId="0" xfId="1" applyNumberFormat="1" applyFont="1" applyBorder="1" applyAlignment="1">
      <alignment horizontal="center" vertical="center"/>
    </xf>
    <xf numFmtId="4" fontId="5" fillId="0" borderId="0" xfId="1" applyNumberFormat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4" fontId="3" fillId="2" borderId="4" xfId="1" applyNumberFormat="1" applyFont="1" applyFill="1" applyBorder="1" applyAlignment="1">
      <alignment horizontal="center" vertical="center"/>
    </xf>
    <xf numFmtId="4" fontId="0" fillId="0" borderId="0" xfId="0" applyNumberFormat="1"/>
    <xf numFmtId="0" fontId="5" fillId="0" borderId="3" xfId="0" applyFont="1" applyBorder="1" applyAlignment="1">
      <alignment horizontal="left" vertical="center"/>
    </xf>
    <xf numFmtId="0" fontId="5" fillId="0" borderId="3" xfId="1" applyNumberFormat="1" applyFont="1" applyBorder="1" applyAlignment="1">
      <alignment horizontal="center" vertical="center"/>
    </xf>
    <xf numFmtId="1" fontId="0" fillId="0" borderId="0" xfId="0" applyNumberFormat="1"/>
    <xf numFmtId="0" fontId="5" fillId="3" borderId="4" xfId="1" applyNumberFormat="1" applyFont="1" applyFill="1" applyBorder="1" applyAlignment="1">
      <alignment horizontal="left" vertical="center"/>
    </xf>
    <xf numFmtId="0" fontId="5" fillId="3" borderId="4" xfId="1" applyNumberFormat="1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left" vertical="center"/>
    </xf>
    <xf numFmtId="0" fontId="5" fillId="3" borderId="4" xfId="1" applyNumberFormat="1" applyFont="1" applyFill="1" applyBorder="1" applyAlignment="1">
      <alignment vertical="center"/>
    </xf>
    <xf numFmtId="4" fontId="5" fillId="3" borderId="4" xfId="1" applyNumberFormat="1" applyFont="1" applyFill="1" applyBorder="1" applyAlignment="1">
      <alignment horizontal="right" vertical="center"/>
    </xf>
    <xf numFmtId="0" fontId="4" fillId="0" borderId="2" xfId="1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Fill="1" applyAlignment="1">
      <alignment vertical="center"/>
    </xf>
    <xf numFmtId="0" fontId="9" fillId="0" borderId="2" xfId="1" applyNumberFormat="1" applyFont="1" applyFill="1" applyBorder="1" applyAlignment="1">
      <alignment horizontal="left" vertical="center" wrapText="1"/>
    </xf>
    <xf numFmtId="0" fontId="10" fillId="0" borderId="2" xfId="1" applyNumberFormat="1" applyFont="1" applyFill="1" applyBorder="1" applyAlignment="1">
      <alignment horizontal="left" vertical="center" wrapText="1"/>
    </xf>
    <xf numFmtId="9" fontId="4" fillId="0" borderId="0" xfId="0" applyNumberFormat="1" applyFont="1" applyFill="1" applyAlignment="1">
      <alignment vertical="center"/>
    </xf>
    <xf numFmtId="4" fontId="5" fillId="0" borderId="0" xfId="0" applyNumberFormat="1" applyFont="1" applyFill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4" fontId="4" fillId="0" borderId="2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vertical="center"/>
    </xf>
    <xf numFmtId="0" fontId="5" fillId="0" borderId="8" xfId="1" applyNumberFormat="1" applyFont="1" applyBorder="1" applyAlignment="1">
      <alignment horizontal="left" vertical="center"/>
    </xf>
    <xf numFmtId="0" fontId="4" fillId="0" borderId="8" xfId="1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/>
    </xf>
    <xf numFmtId="4" fontId="4" fillId="0" borderId="8" xfId="1" applyNumberFormat="1" applyFont="1" applyBorder="1" applyAlignment="1">
      <alignment horizontal="right" vertical="center"/>
    </xf>
    <xf numFmtId="0" fontId="9" fillId="0" borderId="2" xfId="1" applyNumberFormat="1" applyFont="1" applyFill="1" applyBorder="1" applyAlignment="1">
      <alignment horizontal="left" vertical="center"/>
    </xf>
    <xf numFmtId="0" fontId="5" fillId="0" borderId="3" xfId="1" applyNumberFormat="1" applyFont="1" applyFill="1" applyBorder="1" applyAlignment="1">
      <alignment vertical="center"/>
    </xf>
    <xf numFmtId="4" fontId="5" fillId="0" borderId="3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top" wrapText="1"/>
    </xf>
    <xf numFmtId="0" fontId="0" fillId="0" borderId="0" xfId="0" applyAlignment="1">
      <alignment vertical="top" wrapText="1"/>
    </xf>
    <xf numFmtId="0" fontId="7" fillId="0" borderId="0" xfId="0" applyFont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5" xfId="1" applyNumberFormat="1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3" fillId="2" borderId="4" xfId="1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" fontId="3" fillId="2" borderId="4" xfId="1" applyNumberFormat="1" applyFont="1" applyFill="1" applyBorder="1" applyAlignment="1">
      <alignment horizontal="center" vertical="center" wrapText="1"/>
    </xf>
    <xf numFmtId="4" fontId="8" fillId="2" borderId="4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Fill="1" applyBorder="1" applyAlignment="1">
      <alignment vertical="center"/>
    </xf>
    <xf numFmtId="4" fontId="5" fillId="0" borderId="0" xfId="1" applyNumberFormat="1" applyFont="1" applyFill="1" applyBorder="1" applyAlignment="1">
      <alignment vertical="center"/>
    </xf>
    <xf numFmtId="4" fontId="4" fillId="0" borderId="0" xfId="1" applyNumberFormat="1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horizontal="right" vertical="center"/>
    </xf>
    <xf numFmtId="4" fontId="4" fillId="0" borderId="0" xfId="1" applyNumberFormat="1" applyFont="1" applyFill="1" applyBorder="1" applyAlignment="1">
      <alignment horizontal="right" vertical="center"/>
    </xf>
    <xf numFmtId="4" fontId="5" fillId="0" borderId="0" xfId="1" applyNumberFormat="1" applyFont="1" applyFill="1" applyBorder="1" applyAlignment="1">
      <alignment horizontal="right" vertical="center"/>
    </xf>
    <xf numFmtId="4" fontId="4" fillId="0" borderId="0" xfId="1" applyNumberFormat="1" applyFont="1" applyBorder="1" applyAlignment="1">
      <alignment horizontal="right" vertical="center"/>
    </xf>
    <xf numFmtId="4" fontId="8" fillId="0" borderId="0" xfId="0" applyNumberFormat="1" applyFont="1" applyFill="1" applyBorder="1" applyAlignment="1">
      <alignment horizontal="center" vertical="center" wrapText="1"/>
    </xf>
    <xf numFmtId="4" fontId="3" fillId="0" borderId="0" xfId="1" applyNumberFormat="1" applyFont="1" applyFill="1" applyBorder="1" applyAlignment="1">
      <alignment horizontal="center" vertical="center"/>
    </xf>
  </cellXfs>
  <cellStyles count="2">
    <cellStyle name="Normal_NEOPRoMEL" xfId="1"/>
    <cellStyle name="Κανονικό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19050</xdr:colOff>
      <xdr:row>0</xdr:row>
      <xdr:rowOff>85725</xdr:rowOff>
    </xdr:from>
    <xdr:to>
      <xdr:col>1</xdr:col>
      <xdr:colOff>607695</xdr:colOff>
      <xdr:row>2</xdr:row>
      <xdr:rowOff>141632</xdr:rowOff>
    </xdr:to>
    <xdr:pic>
      <xdr:nvPicPr>
        <xdr:cNvPr id="7170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9050" y="85725"/>
          <a:ext cx="836295" cy="398807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60"/>
  <sheetViews>
    <sheetView tabSelected="1" workbookViewId="0">
      <selection activeCell="J44" sqref="J44"/>
    </sheetView>
  </sheetViews>
  <sheetFormatPr defaultColWidth="9.140625" defaultRowHeight="11.25"/>
  <cols>
    <col min="1" max="1" width="3.7109375" style="53" customWidth="1"/>
    <col min="2" max="2" width="11" style="53" customWidth="1"/>
    <col min="3" max="3" width="30.42578125" style="53" customWidth="1"/>
    <col min="4" max="4" width="13.140625" style="53" customWidth="1"/>
    <col min="5" max="5" width="10.28515625" style="53" customWidth="1"/>
    <col min="6" max="6" width="11" style="53" bestFit="1" customWidth="1"/>
    <col min="7" max="7" width="8.42578125" style="53" customWidth="1"/>
    <col min="8" max="9" width="11.42578125" style="53" bestFit="1" customWidth="1"/>
    <col min="10" max="10" width="7.5703125" style="53" customWidth="1"/>
    <col min="11" max="11" width="12.7109375" style="53" bestFit="1" customWidth="1"/>
    <col min="12" max="12" width="9.140625" style="53"/>
    <col min="13" max="13" width="11.42578125" style="54" bestFit="1" customWidth="1"/>
    <col min="14" max="16384" width="9.140625" style="53"/>
  </cols>
  <sheetData>
    <row r="1" spans="1:13" ht="14.25" customHeight="1"/>
    <row r="2" spans="1:13" ht="12.75" customHeight="1"/>
    <row r="4" spans="1:13" ht="13.15" customHeight="1">
      <c r="A4" s="61" t="s">
        <v>0</v>
      </c>
      <c r="E4" s="62" t="s">
        <v>72</v>
      </c>
      <c r="F4" s="53" t="s">
        <v>74</v>
      </c>
    </row>
    <row r="5" spans="1:13" ht="13.15" customHeight="1">
      <c r="A5" s="61" t="s">
        <v>1</v>
      </c>
      <c r="E5" s="62" t="s">
        <v>73</v>
      </c>
      <c r="F5" s="76" t="s">
        <v>75</v>
      </c>
      <c r="G5" s="76"/>
      <c r="H5" s="76"/>
      <c r="I5" s="76"/>
      <c r="J5" s="73"/>
    </row>
    <row r="6" spans="1:13" ht="13.15" customHeight="1">
      <c r="A6" s="61" t="s">
        <v>30</v>
      </c>
      <c r="F6" s="76"/>
      <c r="G6" s="76"/>
      <c r="H6" s="76"/>
      <c r="I6" s="76"/>
      <c r="J6" s="73"/>
    </row>
    <row r="7" spans="1:13" ht="13.15" customHeight="1">
      <c r="A7" s="61" t="s">
        <v>31</v>
      </c>
      <c r="F7" s="77"/>
      <c r="G7" s="77"/>
      <c r="H7" s="77"/>
      <c r="I7" s="77"/>
      <c r="J7" s="74"/>
    </row>
    <row r="8" spans="1:13" ht="13.15" customHeight="1">
      <c r="A8" s="53" t="s">
        <v>32</v>
      </c>
      <c r="F8" s="77"/>
      <c r="G8" s="77"/>
      <c r="H8" s="77"/>
      <c r="I8" s="77"/>
      <c r="J8" s="74"/>
    </row>
    <row r="9" spans="1:13" ht="13.15" customHeight="1"/>
    <row r="10" spans="1:13" ht="13.15" customHeight="1"/>
    <row r="12" spans="1:13" ht="13.15" customHeight="1">
      <c r="A12" s="78" t="s">
        <v>11</v>
      </c>
      <c r="B12" s="78"/>
      <c r="C12" s="78"/>
      <c r="D12" s="78"/>
      <c r="E12" s="78"/>
      <c r="F12" s="78"/>
      <c r="G12" s="78"/>
      <c r="H12" s="78"/>
      <c r="I12" s="78"/>
      <c r="J12" s="75"/>
    </row>
    <row r="13" spans="1:13">
      <c r="J13" s="54"/>
    </row>
    <row r="14" spans="1:13" s="59" customFormat="1" ht="10.5">
      <c r="A14" s="79" t="s">
        <v>2</v>
      </c>
      <c r="B14" s="81" t="s">
        <v>15</v>
      </c>
      <c r="C14" s="83" t="s">
        <v>3</v>
      </c>
      <c r="D14" s="81" t="s">
        <v>23</v>
      </c>
      <c r="E14" s="83" t="s">
        <v>24</v>
      </c>
      <c r="F14" s="85" t="s">
        <v>20</v>
      </c>
      <c r="G14" s="85" t="s">
        <v>28</v>
      </c>
      <c r="H14" s="85" t="s">
        <v>8</v>
      </c>
      <c r="I14" s="86"/>
      <c r="J14" s="94"/>
      <c r="M14" s="60"/>
    </row>
    <row r="15" spans="1:13" s="59" customFormat="1" ht="10.5">
      <c r="A15" s="80"/>
      <c r="B15" s="82"/>
      <c r="C15" s="84"/>
      <c r="D15" s="82"/>
      <c r="E15" s="84"/>
      <c r="F15" s="85"/>
      <c r="G15" s="86"/>
      <c r="H15" s="39" t="s">
        <v>6</v>
      </c>
      <c r="I15" s="39" t="s">
        <v>7</v>
      </c>
      <c r="J15" s="95"/>
      <c r="M15" s="60"/>
    </row>
    <row r="16" spans="1:13" ht="13.15" customHeight="1">
      <c r="A16" s="2"/>
      <c r="B16" s="3"/>
      <c r="C16" s="4" t="s">
        <v>13</v>
      </c>
      <c r="D16" s="2"/>
      <c r="E16" s="2"/>
      <c r="F16" s="5"/>
      <c r="G16" s="6"/>
      <c r="H16" s="51"/>
      <c r="I16" s="51"/>
      <c r="J16" s="87"/>
    </row>
    <row r="17" spans="1:16" ht="13.15" customHeight="1">
      <c r="A17" s="9"/>
      <c r="B17" s="7"/>
      <c r="C17" s="11" t="s">
        <v>25</v>
      </c>
      <c r="D17" s="9"/>
      <c r="E17" s="9"/>
      <c r="F17" s="10"/>
      <c r="G17" s="10"/>
      <c r="H17" s="10"/>
      <c r="I17" s="63"/>
      <c r="J17" s="87"/>
    </row>
    <row r="18" spans="1:16" ht="45">
      <c r="A18" s="9">
        <v>1</v>
      </c>
      <c r="B18" s="7" t="s">
        <v>26</v>
      </c>
      <c r="C18" s="8" t="s">
        <v>34</v>
      </c>
      <c r="D18" s="9" t="s">
        <v>27</v>
      </c>
      <c r="E18" s="9" t="s">
        <v>5</v>
      </c>
      <c r="F18" s="10">
        <v>400</v>
      </c>
      <c r="G18" s="10">
        <v>0.65</v>
      </c>
      <c r="H18" s="10">
        <f>IF((PRODUCT(F18,G18)&gt;0),PRODUCT(F18,G18)," ")</f>
        <v>260</v>
      </c>
      <c r="I18" s="63"/>
      <c r="J18" s="87"/>
    </row>
    <row r="19" spans="1:16" ht="13.15" customHeight="1">
      <c r="A19" s="7"/>
      <c r="B19" s="7"/>
      <c r="C19" s="11" t="s">
        <v>14</v>
      </c>
      <c r="D19" s="17"/>
      <c r="E19" s="7"/>
      <c r="F19" s="13"/>
      <c r="G19" s="18"/>
      <c r="H19" s="19">
        <f>SUM(H17:H18)</f>
        <v>260</v>
      </c>
      <c r="I19" s="13">
        <f>H19</f>
        <v>260</v>
      </c>
      <c r="J19" s="88"/>
    </row>
    <row r="20" spans="1:16" ht="13.15" customHeight="1">
      <c r="A20" s="7"/>
      <c r="B20" s="7"/>
      <c r="C20" s="11"/>
      <c r="D20" s="17"/>
      <c r="E20" s="7"/>
      <c r="F20" s="13"/>
      <c r="G20" s="18"/>
      <c r="H20" s="19"/>
      <c r="I20" s="13"/>
      <c r="J20" s="88"/>
    </row>
    <row r="21" spans="1:16" ht="13.15" customHeight="1">
      <c r="A21" s="9"/>
      <c r="B21" s="7"/>
      <c r="C21" s="21" t="s">
        <v>36</v>
      </c>
      <c r="D21" s="14"/>
      <c r="E21" s="9"/>
      <c r="F21" s="15"/>
      <c r="G21" s="22"/>
      <c r="H21" s="12" t="str">
        <f t="shared" ref="H21:H33" si="0">IF(PRODUCT(F21,G21)=0," ",PRODUCT(F21,G21))</f>
        <v xml:space="preserve"> </v>
      </c>
      <c r="I21" s="15"/>
      <c r="J21" s="89"/>
    </row>
    <row r="22" spans="1:16" ht="25.15" customHeight="1">
      <c r="A22" s="9"/>
      <c r="B22" s="27" t="s">
        <v>46</v>
      </c>
      <c r="C22" s="55" t="s">
        <v>47</v>
      </c>
      <c r="D22" s="9"/>
      <c r="E22" s="9"/>
      <c r="F22" s="10"/>
      <c r="G22" s="64"/>
      <c r="H22" s="12"/>
      <c r="I22" s="12"/>
      <c r="J22" s="90"/>
      <c r="K22" s="1"/>
      <c r="L22" s="1"/>
      <c r="M22" s="52"/>
      <c r="N22" s="1"/>
      <c r="O22" s="1"/>
      <c r="P22" s="1"/>
    </row>
    <row r="23" spans="1:16" ht="85.15" customHeight="1">
      <c r="A23" s="9"/>
      <c r="B23" s="49" t="s">
        <v>48</v>
      </c>
      <c r="C23" s="56" t="s">
        <v>49</v>
      </c>
      <c r="D23" s="9"/>
      <c r="E23" s="9"/>
      <c r="F23" s="10"/>
      <c r="G23" s="64"/>
      <c r="H23" s="12"/>
      <c r="I23" s="12"/>
      <c r="J23" s="90"/>
      <c r="K23" s="1"/>
      <c r="L23" s="1"/>
      <c r="M23" s="52"/>
      <c r="N23" s="1"/>
      <c r="O23" s="1"/>
      <c r="P23" s="1"/>
    </row>
    <row r="24" spans="1:16" ht="37.9" customHeight="1">
      <c r="A24" s="9">
        <v>2</v>
      </c>
      <c r="B24" s="49" t="s">
        <v>50</v>
      </c>
      <c r="C24" s="56" t="s">
        <v>51</v>
      </c>
      <c r="D24" s="49" t="s">
        <v>52</v>
      </c>
      <c r="E24" s="9" t="s">
        <v>5</v>
      </c>
      <c r="F24" s="10">
        <f>8+28+8+16+48</f>
        <v>108</v>
      </c>
      <c r="G24" s="64">
        <v>45</v>
      </c>
      <c r="H24" s="12">
        <f>F24*G24</f>
        <v>4860</v>
      </c>
      <c r="I24" s="12"/>
      <c r="J24" s="90"/>
      <c r="K24" s="1"/>
      <c r="L24" s="1"/>
      <c r="M24" s="52"/>
      <c r="N24" s="1"/>
      <c r="O24" s="1"/>
      <c r="P24" s="1"/>
    </row>
    <row r="25" spans="1:16" ht="49.9" customHeight="1">
      <c r="A25" s="9"/>
      <c r="B25" s="49" t="s">
        <v>53</v>
      </c>
      <c r="C25" s="56" t="s">
        <v>54</v>
      </c>
      <c r="D25" s="49"/>
      <c r="E25" s="9"/>
      <c r="F25" s="50"/>
      <c r="G25" s="64"/>
      <c r="H25" s="12"/>
      <c r="I25" s="12"/>
      <c r="J25" s="90"/>
      <c r="K25" s="1"/>
      <c r="L25" s="1"/>
      <c r="M25" s="52"/>
      <c r="N25" s="1"/>
      <c r="O25" s="1"/>
      <c r="P25" s="1"/>
    </row>
    <row r="26" spans="1:16" ht="49.9" customHeight="1">
      <c r="A26" s="9">
        <v>3</v>
      </c>
      <c r="B26" s="49" t="s">
        <v>55</v>
      </c>
      <c r="C26" s="56" t="s">
        <v>56</v>
      </c>
      <c r="D26" s="49" t="s">
        <v>52</v>
      </c>
      <c r="E26" s="9" t="s">
        <v>5</v>
      </c>
      <c r="F26" s="10">
        <v>12</v>
      </c>
      <c r="G26" s="64">
        <v>85</v>
      </c>
      <c r="H26" s="12">
        <f>F26*G26</f>
        <v>1020</v>
      </c>
      <c r="I26" s="12"/>
      <c r="J26" s="90"/>
      <c r="K26" s="1"/>
      <c r="L26" s="1"/>
      <c r="M26" s="52"/>
      <c r="N26" s="1"/>
      <c r="O26" s="1"/>
      <c r="P26" s="1"/>
    </row>
    <row r="27" spans="1:16" ht="12" customHeight="1">
      <c r="A27" s="9"/>
      <c r="B27" s="27" t="s">
        <v>62</v>
      </c>
      <c r="C27" s="55" t="s">
        <v>63</v>
      </c>
      <c r="D27" s="49"/>
      <c r="E27" s="9"/>
      <c r="F27" s="65"/>
      <c r="G27" s="64"/>
      <c r="H27" s="64"/>
      <c r="I27" s="12"/>
      <c r="J27" s="90"/>
      <c r="K27" s="1"/>
      <c r="L27" s="1"/>
      <c r="M27" s="52"/>
      <c r="N27" s="1"/>
      <c r="O27" s="1"/>
      <c r="P27" s="1"/>
    </row>
    <row r="28" spans="1:16" ht="37.9" customHeight="1">
      <c r="A28" s="9">
        <v>4</v>
      </c>
      <c r="B28" s="49" t="s">
        <v>64</v>
      </c>
      <c r="C28" s="56" t="s">
        <v>65</v>
      </c>
      <c r="D28" s="49" t="s">
        <v>66</v>
      </c>
      <c r="E28" s="9" t="s">
        <v>5</v>
      </c>
      <c r="F28" s="10">
        <v>8</v>
      </c>
      <c r="G28" s="64">
        <v>2.5</v>
      </c>
      <c r="H28" s="64">
        <f>F28*G28</f>
        <v>20</v>
      </c>
      <c r="I28" s="12"/>
      <c r="J28" s="90"/>
      <c r="K28" s="1"/>
      <c r="L28" s="1"/>
      <c r="M28" s="52"/>
      <c r="N28" s="1"/>
      <c r="O28" s="1"/>
      <c r="P28" s="1"/>
    </row>
    <row r="29" spans="1:16" ht="13.15" customHeight="1">
      <c r="A29" s="9"/>
      <c r="B29" s="49"/>
      <c r="C29" s="70" t="s">
        <v>68</v>
      </c>
      <c r="D29" s="49"/>
      <c r="E29" s="9"/>
      <c r="F29" s="10"/>
      <c r="G29" s="64"/>
      <c r="H29" s="12"/>
      <c r="I29" s="12"/>
      <c r="J29" s="90"/>
      <c r="K29" s="1"/>
      <c r="L29" s="1"/>
      <c r="M29" s="52"/>
      <c r="N29" s="1"/>
      <c r="O29" s="1"/>
      <c r="P29" s="1"/>
    </row>
    <row r="30" spans="1:16" ht="13.15" customHeight="1">
      <c r="A30" s="9">
        <v>5</v>
      </c>
      <c r="B30" s="49" t="s">
        <v>71</v>
      </c>
      <c r="C30" s="56" t="s">
        <v>69</v>
      </c>
      <c r="D30" s="49" t="s">
        <v>70</v>
      </c>
      <c r="E30" s="49" t="s">
        <v>67</v>
      </c>
      <c r="F30" s="10">
        <v>8</v>
      </c>
      <c r="G30" s="64">
        <v>11.5</v>
      </c>
      <c r="H30" s="64">
        <f>F30*G30</f>
        <v>92</v>
      </c>
      <c r="I30" s="12"/>
      <c r="J30" s="90"/>
      <c r="K30" s="1"/>
      <c r="L30" s="1"/>
      <c r="M30" s="52"/>
      <c r="N30" s="1"/>
      <c r="O30" s="1"/>
      <c r="P30" s="1"/>
    </row>
    <row r="31" spans="1:16" ht="13.15" customHeight="1">
      <c r="A31" s="9"/>
      <c r="B31" s="7"/>
      <c r="C31" s="11" t="s">
        <v>37</v>
      </c>
      <c r="D31" s="14"/>
      <c r="E31" s="9"/>
      <c r="F31" s="10"/>
      <c r="G31" s="15"/>
      <c r="H31" s="12" t="str">
        <f t="shared" si="0"/>
        <v xml:space="preserve"> </v>
      </c>
      <c r="I31" s="15"/>
      <c r="J31" s="89"/>
    </row>
    <row r="32" spans="1:16" ht="13.15" customHeight="1">
      <c r="A32" s="9"/>
      <c r="B32" s="7" t="s">
        <v>39</v>
      </c>
      <c r="C32" s="8" t="s">
        <v>38</v>
      </c>
      <c r="D32" s="14"/>
      <c r="E32" s="9"/>
      <c r="F32" s="15"/>
      <c r="G32" s="10"/>
      <c r="H32" s="12"/>
      <c r="I32" s="15"/>
      <c r="J32" s="89"/>
    </row>
    <row r="33" spans="1:13" ht="25.15" customHeight="1">
      <c r="A33" s="9">
        <v>9</v>
      </c>
      <c r="B33" s="9" t="s">
        <v>41</v>
      </c>
      <c r="C33" s="8" t="s">
        <v>40</v>
      </c>
      <c r="D33" s="14" t="s">
        <v>42</v>
      </c>
      <c r="E33" s="9" t="s">
        <v>43</v>
      </c>
      <c r="F33" s="15">
        <v>6250</v>
      </c>
      <c r="G33" s="10">
        <v>3.8</v>
      </c>
      <c r="H33" s="12">
        <f t="shared" si="0"/>
        <v>23750</v>
      </c>
      <c r="I33" s="15"/>
      <c r="J33" s="89"/>
    </row>
    <row r="34" spans="1:13" ht="13.15" customHeight="1">
      <c r="A34" s="7"/>
      <c r="B34" s="7"/>
      <c r="C34" s="11" t="s">
        <v>44</v>
      </c>
      <c r="D34" s="17"/>
      <c r="E34" s="7"/>
      <c r="F34" s="18"/>
      <c r="G34" s="13"/>
      <c r="H34" s="19">
        <f>SUM(H22:H33)</f>
        <v>29742</v>
      </c>
      <c r="I34" s="13">
        <f>H34</f>
        <v>29742</v>
      </c>
      <c r="J34" s="88"/>
    </row>
    <row r="35" spans="1:13" ht="13.15" customHeight="1">
      <c r="A35" s="7"/>
      <c r="B35" s="7"/>
      <c r="C35" s="11"/>
      <c r="D35" s="17"/>
      <c r="E35" s="7"/>
      <c r="F35" s="18"/>
      <c r="G35" s="13"/>
      <c r="H35" s="19"/>
      <c r="I35" s="13"/>
      <c r="J35" s="88"/>
    </row>
    <row r="36" spans="1:13" ht="13.15" customHeight="1">
      <c r="A36" s="24"/>
      <c r="B36" s="24"/>
      <c r="C36" s="23" t="s">
        <v>19</v>
      </c>
      <c r="D36" s="71"/>
      <c r="E36" s="24"/>
      <c r="F36" s="25"/>
      <c r="G36" s="26"/>
      <c r="H36" s="72"/>
      <c r="I36" s="26">
        <f>SUM(I17:I34)</f>
        <v>30002</v>
      </c>
      <c r="J36" s="88"/>
      <c r="M36" s="57"/>
    </row>
    <row r="37" spans="1:13" ht="13.15" customHeight="1">
      <c r="A37" s="28"/>
      <c r="B37" s="29"/>
      <c r="C37" s="30" t="s">
        <v>12</v>
      </c>
      <c r="D37" s="28"/>
      <c r="E37" s="9"/>
      <c r="F37" s="10"/>
      <c r="G37" s="15"/>
      <c r="H37" s="15"/>
      <c r="I37" s="15">
        <f>0.18*I36</f>
        <v>5400.36</v>
      </c>
      <c r="J37" s="89"/>
    </row>
    <row r="38" spans="1:13" ht="13.15" customHeight="1">
      <c r="A38" s="42"/>
      <c r="B38" s="23"/>
      <c r="C38" s="41" t="s">
        <v>17</v>
      </c>
      <c r="D38" s="42"/>
      <c r="E38" s="24"/>
      <c r="F38" s="25"/>
      <c r="G38" s="26"/>
      <c r="H38" s="26"/>
      <c r="I38" s="26">
        <f>SUM(I36:I37)</f>
        <v>35402.36</v>
      </c>
      <c r="J38" s="88"/>
      <c r="M38" s="58"/>
    </row>
    <row r="39" spans="1:13" ht="13.15" customHeight="1">
      <c r="A39" s="7"/>
      <c r="B39" s="11"/>
      <c r="C39" s="30" t="s">
        <v>21</v>
      </c>
      <c r="D39" s="28"/>
      <c r="E39" s="9"/>
      <c r="F39" s="10"/>
      <c r="G39" s="15"/>
      <c r="H39" s="15"/>
      <c r="I39" s="15">
        <f>0.15*I38</f>
        <v>5310.35</v>
      </c>
      <c r="J39" s="89"/>
      <c r="M39" s="52"/>
    </row>
    <row r="40" spans="1:13" ht="13.15" customHeight="1">
      <c r="A40" s="33"/>
      <c r="B40" s="27"/>
      <c r="C40" s="32" t="s">
        <v>16</v>
      </c>
      <c r="D40" s="33"/>
      <c r="E40" s="33"/>
      <c r="F40" s="33"/>
      <c r="G40" s="33"/>
      <c r="H40" s="13"/>
      <c r="I40" s="13">
        <f>SUM(I38:I39)</f>
        <v>40712.71</v>
      </c>
      <c r="J40" s="88"/>
      <c r="K40" s="20">
        <f>I40</f>
        <v>40712.71</v>
      </c>
      <c r="M40" s="58"/>
    </row>
    <row r="41" spans="1:13" ht="13.15" customHeight="1">
      <c r="A41" s="33"/>
      <c r="B41" s="9"/>
      <c r="C41" s="30" t="s">
        <v>4</v>
      </c>
      <c r="D41" s="28"/>
      <c r="E41" s="9"/>
      <c r="F41" s="10"/>
      <c r="G41" s="10"/>
      <c r="H41" s="18"/>
      <c r="I41" s="10">
        <f>I42-I40</f>
        <v>1222.77</v>
      </c>
      <c r="J41" s="91"/>
      <c r="K41" s="1">
        <f>K40*5/100</f>
        <v>2035.64</v>
      </c>
      <c r="L41" s="16">
        <f>I41/I40</f>
        <v>0.03</v>
      </c>
      <c r="M41" s="52"/>
    </row>
    <row r="42" spans="1:13" ht="13.15" customHeight="1">
      <c r="A42" s="34"/>
      <c r="B42" s="35"/>
      <c r="C42" s="32" t="s">
        <v>18</v>
      </c>
      <c r="D42" s="31"/>
      <c r="E42" s="7"/>
      <c r="F42" s="18"/>
      <c r="G42" s="18"/>
      <c r="H42" s="18"/>
      <c r="I42" s="18">
        <f>I44/1.24</f>
        <v>41935.480000000003</v>
      </c>
      <c r="J42" s="92"/>
      <c r="K42" s="20">
        <f>SUM(K40:K41)</f>
        <v>42748.35</v>
      </c>
      <c r="M42" s="58"/>
    </row>
    <row r="43" spans="1:13" ht="13.15" customHeight="1">
      <c r="A43" s="66"/>
      <c r="B43" s="67"/>
      <c r="C43" s="68" t="s">
        <v>35</v>
      </c>
      <c r="D43" s="67"/>
      <c r="E43" s="67"/>
      <c r="F43" s="69"/>
      <c r="G43" s="69"/>
      <c r="H43" s="69"/>
      <c r="I43" s="69">
        <f>0.24*I42</f>
        <v>10064.52</v>
      </c>
      <c r="J43" s="93"/>
      <c r="K43" s="1">
        <f>0.24*K42</f>
        <v>10259.6</v>
      </c>
      <c r="M43" s="52"/>
    </row>
    <row r="44" spans="1:13" ht="13.15" customHeight="1">
      <c r="A44" s="44"/>
      <c r="B44" s="45"/>
      <c r="C44" s="46" t="s">
        <v>45</v>
      </c>
      <c r="D44" s="47"/>
      <c r="E44" s="45"/>
      <c r="F44" s="48"/>
      <c r="G44" s="48"/>
      <c r="H44" s="48"/>
      <c r="I44" s="48">
        <v>52000</v>
      </c>
      <c r="J44" s="92"/>
      <c r="K44" s="20">
        <f>SUM(K42:K43)</f>
        <v>53007.95</v>
      </c>
      <c r="M44" s="58"/>
    </row>
    <row r="47" spans="1:13">
      <c r="G47" s="37" t="s">
        <v>10</v>
      </c>
    </row>
    <row r="48" spans="1:13">
      <c r="C48" s="37" t="s">
        <v>76</v>
      </c>
      <c r="G48" s="37" t="s">
        <v>76</v>
      </c>
    </row>
    <row r="49" spans="3:7">
      <c r="C49" s="38" t="s">
        <v>29</v>
      </c>
      <c r="G49" s="37" t="s">
        <v>58</v>
      </c>
    </row>
    <row r="50" spans="3:7">
      <c r="C50" s="38"/>
      <c r="G50" s="37"/>
    </row>
    <row r="51" spans="3:7">
      <c r="C51" s="38"/>
      <c r="G51" s="37"/>
    </row>
    <row r="52" spans="3:7">
      <c r="C52" s="38" t="s">
        <v>57</v>
      </c>
      <c r="G52" s="38" t="s">
        <v>22</v>
      </c>
    </row>
    <row r="53" spans="3:7">
      <c r="C53" s="37" t="s">
        <v>33</v>
      </c>
      <c r="G53" s="37" t="s">
        <v>33</v>
      </c>
    </row>
    <row r="54" spans="3:7">
      <c r="D54" s="36" t="s">
        <v>9</v>
      </c>
    </row>
    <row r="55" spans="3:7">
      <c r="D55" s="37" t="s">
        <v>76</v>
      </c>
    </row>
    <row r="56" spans="3:7">
      <c r="D56" s="37" t="s">
        <v>59</v>
      </c>
    </row>
    <row r="57" spans="3:7">
      <c r="D57" s="36"/>
    </row>
    <row r="58" spans="3:7">
      <c r="D58" s="36"/>
    </row>
    <row r="59" spans="3:7">
      <c r="D59" s="37" t="s">
        <v>60</v>
      </c>
    </row>
    <row r="60" spans="3:7">
      <c r="D60" s="37" t="s">
        <v>61</v>
      </c>
    </row>
  </sheetData>
  <mergeCells count="10">
    <mergeCell ref="F5:I8"/>
    <mergeCell ref="A12:I12"/>
    <mergeCell ref="A14:A15"/>
    <mergeCell ref="B14:B15"/>
    <mergeCell ref="C14:C15"/>
    <mergeCell ref="D14:D15"/>
    <mergeCell ref="E14:E15"/>
    <mergeCell ref="F14:F15"/>
    <mergeCell ref="G14:G15"/>
    <mergeCell ref="H14:I14"/>
  </mergeCells>
  <printOptions horizontalCentered="1"/>
  <pageMargins left="0" right="0" top="0" bottom="0" header="0" footer="0"/>
  <pageSetup paperSize="9" scale="8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E1:G1"/>
  <sheetViews>
    <sheetView workbookViewId="0"/>
  </sheetViews>
  <sheetFormatPr defaultRowHeight="12.75"/>
  <cols>
    <col min="5" max="5" width="9.140625" style="40"/>
    <col min="7" max="7" width="9.140625" style="43"/>
  </cols>
  <sheetData/>
  <phoneticPr fontId="2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2</vt:i4>
      </vt:variant>
    </vt:vector>
  </HeadingPairs>
  <TitlesOfParts>
    <vt:vector size="2" baseType="lpstr">
      <vt:lpstr>Φύλλο1</vt:lpstr>
      <vt:lpstr>Φύλλο2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ok</dc:creator>
  <cp:lastModifiedBy>user</cp:lastModifiedBy>
  <cp:lastPrinted>2025-10-10T08:50:10Z</cp:lastPrinted>
  <dcterms:created xsi:type="dcterms:W3CDTF">2005-04-25T05:57:35Z</dcterms:created>
  <dcterms:modified xsi:type="dcterms:W3CDTF">2025-10-10T08:50:20Z</dcterms:modified>
</cp:coreProperties>
</file>